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uctivity1-my.sharepoint.com/personal/shudis_productivity_com/Documents/Desktop/"/>
    </mc:Choice>
  </mc:AlternateContent>
  <xr:revisionPtr revIDLastSave="0" documentId="8_{2B7DA014-F8B8-4989-BC9F-098ECC7D3727}" xr6:coauthVersionLast="47" xr6:coauthVersionMax="47" xr10:uidLastSave="{00000000-0000-0000-0000-000000000000}"/>
  <bookViews>
    <workbookView xWindow="-120" yWindow="-120" windowWidth="29040" windowHeight="15720" xr2:uid="{2EB58301-8BF4-4865-B5C7-E10BCECC3659}"/>
  </bookViews>
  <sheets>
    <sheet name="High-Feed Milling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4" l="1"/>
  <c r="C57" i="4"/>
  <c r="C58" i="4" s="1"/>
  <c r="C59" i="4" s="1"/>
  <c r="C61" i="4" s="1"/>
  <c r="C63" i="4" s="1"/>
  <c r="B57" i="4"/>
  <c r="B58" i="4" s="1"/>
  <c r="B59" i="4" s="1"/>
  <c r="B61" i="4" s="1"/>
  <c r="B63" i="4" s="1"/>
  <c r="B66" i="4" l="1"/>
  <c r="B69" i="4" s="1"/>
  <c r="B67" i="4"/>
  <c r="B71" i="4" l="1"/>
  <c r="B73" i="4"/>
  <c r="B83" i="4" l="1"/>
  <c r="C73" i="4"/>
</calcChain>
</file>

<file path=xl/sharedStrings.xml><?xml version="1.0" encoding="utf-8"?>
<sst xmlns="http://schemas.openxmlformats.org/spreadsheetml/2006/main" count="170" uniqueCount="152">
  <si>
    <t>Notes</t>
  </si>
  <si>
    <t>High-Feed Milling: Is It Worth the Investment?</t>
  </si>
  <si>
    <t>1. WHAT HIGH-FEED MILLING ACTUALLY IS</t>
  </si>
  <si>
    <t>Concept</t>
  </si>
  <si>
    <t>What It Means</t>
  </si>
  <si>
    <t>Why It Matters on the Floor</t>
  </si>
  <si>
    <t>Low lead angle</t>
  </si>
  <si>
    <t>Insert lead angle of roughly 15°–20° instead of 45°–90°</t>
  </si>
  <si>
    <t>Cutting force is pushed axially into the spindle, not sideways into the tool — far less deflection and chatter.</t>
  </si>
  <si>
    <t>Shallow DOC</t>
  </si>
  <si>
    <t>Axial depth of cut typically 0.020"–0.060" (0.5–1.5 mm)</t>
  </si>
  <si>
    <t>Keeps chip thin so the insert can survive very high feed; DOC is capped by insert geometry.</t>
  </si>
  <si>
    <t>High feed per tooth</t>
  </si>
  <si>
    <t>0.030"–0.080" IPT vs. 0.006"–0.012" on a conventional face mill</t>
  </si>
  <si>
    <t>5x–8x the feed rate at a fraction of the depth = higher metal removal rate overall.</t>
  </si>
  <si>
    <t>Chip thinning</t>
  </si>
  <si>
    <t>The shallow lead angle thins the chip geometrically</t>
  </si>
  <si>
    <t>This is the whole trick — it's what lets the tool take a feed that would shatter a square-shoulder mill.</t>
  </si>
  <si>
    <t>Best-fit work</t>
  </si>
  <si>
    <t>Roughing: pockets, mold cavities, long-reach and deep-cavity work, hardened steel and tool steel</t>
  </si>
  <si>
    <t>Not a finishing strategy — it always leaves a scalloped floor that needs a semi-finish pass.</t>
  </si>
  <si>
    <t>2. IS IT WORTH IT? — WHEN IT PAYS AND WHEN IT DOESN'T</t>
  </si>
  <si>
    <t>Verdict</t>
  </si>
  <si>
    <t>Situation</t>
  </si>
  <si>
    <t>Reasoning</t>
  </si>
  <si>
    <t>▲ WORTH IT</t>
  </si>
  <si>
    <t>You spend most of your cycle time roughing</t>
  </si>
  <si>
    <t>Roughing time is where high-feed pays back; 30–50% cycle reduction on heavy roughing is realistic.</t>
  </si>
  <si>
    <t>Lower-horsepower or older spindles (BT40, 15–20 HP)</t>
  </si>
  <si>
    <t>Light DOC means low spindle load — you buy MRR with feed instead of horsepower.</t>
  </si>
  <si>
    <t>Deep cavities, long reach, thin walls, weak fixturing</t>
  </si>
  <si>
    <t>Axial force direction is the single biggest win — chatter drops dramatically at 3–4xD reach.</t>
  </si>
  <si>
    <t>Hardened steel, tool steel, 4140PH, 45–55 HRC</t>
  </si>
  <si>
    <t>Thin chips and short contact time keep insert temperature manageable in hard material.</t>
  </si>
  <si>
    <t>▼ SKIP IT</t>
  </si>
  <si>
    <t>Machine can't hold high feed (slow rapids, no look-ahead)</t>
  </si>
  <si>
    <t>You need 300–800+ IPM and high accel/decel with look-ahead. Without it, the control decelerates in every corner and the strategy collapses.</t>
  </si>
  <si>
    <t>Mostly finishing, small features, or one-off prototype work</t>
  </si>
  <si>
    <t>No roughing volume to recover the tool and insert cost.</t>
  </si>
  <si>
    <t>Your CAM post can't do high-feed toolpaths (arc entry, trochoidal, constant engagement)</t>
  </si>
  <si>
    <t>Straight plunges and full-width slots will break inserts on the first pass. Fix the CAM before buying the tool.</t>
  </si>
  <si>
    <t>Aluminum at high RPM with plenty of spindle power</t>
  </si>
  <si>
    <t>A high-helix or standard face mill usually removes more aluminum for less money.</t>
  </si>
  <si>
    <t>3. TIPS &amp; TRICKS — GETTING IT RIGHT</t>
  </si>
  <si>
    <t>#</t>
  </si>
  <si>
    <t>Tip</t>
  </si>
  <si>
    <t>Detail / Why</t>
  </si>
  <si>
    <t>Never exceed the insert's max depth of cut</t>
  </si>
  <si>
    <t>Each geometry has a hard DOC ceiling. Go past it and the chip thickens instantly — that's the #1 cause of blown inserts.</t>
  </si>
  <si>
    <t>Program in IPT/mm-per-tooth, not IPM</t>
  </si>
  <si>
    <t>Feed per tooth is the controlled variable. Let the CAM convert: IPM = IPT × teeth × RPM.</t>
  </si>
  <si>
    <t>Arc or ramp into the cut — never straight-plunge</t>
  </si>
  <si>
    <t>Use a helical or 1–2° ramp entry, or an arc lead-in. A vertical plunge at high feed shock-loads the insert corner.</t>
  </si>
  <si>
    <t>Keep radial engagement consistent</t>
  </si>
  <si>
    <t>Use trochoidal / constant-engagement pocketing. Avoid full-width slotting and sharp inside corners — corner engagement spikes are what fracture inserts.</t>
  </si>
  <si>
    <t>Turn on look-ahead / high-speed machining mode</t>
  </si>
  <si>
    <t>G05.1 Q1 (Fanoc), G61.1 / HPCC, or your control's equivalent. Without it the machine will not actually reach programmed feed.</t>
  </si>
  <si>
    <t>Plan the semi-finish pass into the cycle time</t>
  </si>
  <si>
    <t>High-feed leaves cusps/scallops. Leave 0.010"–0.020" stock and follow with a bull-nose or ball mill. Compare total cycle time, not just roughing time.</t>
  </si>
  <si>
    <t>Use the shortest, most rigid holder you can</t>
  </si>
  <si>
    <t>Shrink-fit or hydraulic over side-lock. High-feed tolerates reach, but runout still kills insert life.</t>
  </si>
  <si>
    <t>Air blast or through-tool coolant — evacuate chips</t>
  </si>
  <si>
    <t>Chip volume is huge. Re-cutting chips is the second most common insert failure at high feed rates.</t>
  </si>
  <si>
    <t>Index on wear, not on failure</t>
  </si>
  <si>
    <t>Track minutes-in-cut per edge and set a change interval. One catastrophic failure at 400 IPM can scrap the part and the holder.</t>
  </si>
  <si>
    <t>Start at 70–80% of the catalog feed, then climb</t>
  </si>
  <si>
    <t>Dial in on a scrap block. Increase feed until sound/finish degrade, then back off 10%.</t>
  </si>
  <si>
    <t>Check the spindle taper and machine dynamics first</t>
  </si>
  <si>
    <t>Axial load goes straight into the bearings. A tired spindle will show it — verify with a light test cut before committing to a tooling package.</t>
  </si>
  <si>
    <t>Standardize on one insert family across the shop</t>
  </si>
  <si>
    <t>Inserts are the real recurring cost. One geometry in multiple cutter diameters keeps crib inventory and training simple.</t>
  </si>
  <si>
    <t>4. STARTING-POINT PARAMETERS (verify against the tool manufacturer's data)</t>
  </si>
  <si>
    <t>Parameter</t>
  </si>
  <si>
    <t>Typical Range</t>
  </si>
  <si>
    <t>Lead angle</t>
  </si>
  <si>
    <t>15°–20°</t>
  </si>
  <si>
    <t>Lower lead = thinner chip = higher allowable feed, but shallower max DOC.</t>
  </si>
  <si>
    <t>Axial DOC</t>
  </si>
  <si>
    <t>0.020"–0.060" (0.5–1.5 mm)</t>
  </si>
  <si>
    <t>Larger cutters allow more; never exceed insert spec.</t>
  </si>
  <si>
    <t>Feed per tooth</t>
  </si>
  <si>
    <t>0.030"–0.080" (0.8–2.0 mm)</t>
  </si>
  <si>
    <t>Steel toward the low end; cast iron and softer steels toward the high end.</t>
  </si>
  <si>
    <t>Surface speed — P steel</t>
  </si>
  <si>
    <t>500–800 SFM</t>
  </si>
  <si>
    <t>Coated carbide, dry or through-tool coolant.</t>
  </si>
  <si>
    <t>Surface speed — hardened 45–55 HRC</t>
  </si>
  <si>
    <t>250–450 SFM</t>
  </si>
  <si>
    <t>Reduce feed 20–30% as hardness climbs.</t>
  </si>
  <si>
    <t>Surface speed — stainless / 17-4</t>
  </si>
  <si>
    <t>350–550 SFM</t>
  </si>
  <si>
    <t>Watch heat — keep the tool in constant engagement.</t>
  </si>
  <si>
    <t>Radial stepover</t>
  </si>
  <si>
    <t>60–75% of cutter diameter</t>
  </si>
  <si>
    <t>Full 100% width only if the machine and fixture are very rigid.</t>
  </si>
  <si>
    <t>Required feed capability</t>
  </si>
  <si>
    <t>300–800+ IPM</t>
  </si>
  <si>
    <t>Confirm the machine's actual cutting feed limit, not its rapid rate.</t>
  </si>
  <si>
    <t>5. QUICK PAYBACK CHECK (edit the blue-on-yellow cells — everything else calculates)</t>
  </si>
  <si>
    <t>Input / Calculation</t>
  </si>
  <si>
    <t>Conventional Face Mill</t>
  </si>
  <si>
    <t>High-Feed Mill</t>
  </si>
  <si>
    <t>Units</t>
  </si>
  <si>
    <t>Cutter diameter</t>
  </si>
  <si>
    <t>in</t>
  </si>
  <si>
    <t>Number of effective teeth</t>
  </si>
  <si>
    <t>teeth</t>
  </si>
  <si>
    <t>Surface speed</t>
  </si>
  <si>
    <t>SFM</t>
  </si>
  <si>
    <t>Axial depth of cut</t>
  </si>
  <si>
    <t>Radial width of cut</t>
  </si>
  <si>
    <t>IPT</t>
  </si>
  <si>
    <t>Spindle speed = SFM × 12 / (π × D)</t>
  </si>
  <si>
    <t>RPM</t>
  </si>
  <si>
    <t>Feed rate = IPT × teeth × RPM</t>
  </si>
  <si>
    <t>IPM</t>
  </si>
  <si>
    <t>Metal removal rate = DOC × WOC × feed rate</t>
  </si>
  <si>
    <t>in³/min</t>
  </si>
  <si>
    <t>Material volume to rough per part</t>
  </si>
  <si>
    <t>in³</t>
  </si>
  <si>
    <t>Roughing time = volume / MRR</t>
  </si>
  <si>
    <t>min</t>
  </si>
  <si>
    <t>Semi-finish / cusp cleanup allowance</t>
  </si>
  <si>
    <t>Total time per part</t>
  </si>
  <si>
    <t>PAYBACK</t>
  </si>
  <si>
    <t>Value</t>
  </si>
  <si>
    <t>How it's figured</t>
  </si>
  <si>
    <t>Time saved per part</t>
  </si>
  <si>
    <t>Conventional total time minus high-feed total time</t>
  </si>
  <si>
    <t>Cycle time reduction</t>
  </si>
  <si>
    <t>Percent of the roughing cycle removed</t>
  </si>
  <si>
    <t>Shop rate (machine + labor)</t>
  </si>
  <si>
    <t>Edit — your loaded burden rate per hour</t>
  </si>
  <si>
    <t>Savings per part</t>
  </si>
  <si>
    <t>Time saved ÷ 60 × shop rate</t>
  </si>
  <si>
    <t>Parts per year</t>
  </si>
  <si>
    <t>Edit — annual volume of this operation</t>
  </si>
  <si>
    <t>Annual savings</t>
  </si>
  <si>
    <t>Savings per part × parts per year</t>
  </si>
  <si>
    <t>Tooling investment (body + inserts)</t>
  </si>
  <si>
    <t>Edit — cutter body plus first set of inserts</t>
  </si>
  <si>
    <t>Payback</t>
  </si>
  <si>
    <t>6. QUICK SUMMARY — THE TAKEAWAYS</t>
  </si>
  <si>
    <t>•</t>
  </si>
  <si>
    <t>Trade depth for feed. Shallow DOC + a 15–20° lead angle + 5–8x the feed per tooth = more metal removed with less spindle load.</t>
  </si>
  <si>
    <t>The real win is force direction. Cutting pressure goes axially into the spindle, so long reach, thin walls, and light fixtures stop chattering.</t>
  </si>
  <si>
    <t>It's a roughing tool, not a finishing tool. Always budget a semi-finish pass to clean up the scallops — compare total cycle time, not roughing time.</t>
  </si>
  <si>
    <t>The machine decides, not the tool. No 300+ IPM cutting feed and no look-ahead / high-speed mode means no payback — verify before you quote the tooling.</t>
  </si>
  <si>
    <t>Best candidates: heavy roughing volume, deep cavities and molds, hardened 45–55 HRC steel, and lower-horsepower or older spindles.</t>
  </si>
  <si>
    <t>Poor candidates: finish-heavy or prototype work, high-power aluminum roughing, and shops whose CAM can't produce arc-entry / constant-engagement paths.</t>
  </si>
  <si>
    <t>Protect the edge: never exceed the insert's max DOC, arc or ramp in, keep engagement constant, and evacuate chips.</t>
  </si>
  <si>
    <t xml:space="preserve">Tips &amp; Tricks — Metal Cutting / Milling  |  Mike O'Connor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</si>
</sst>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#,##0.0"/>
    <numFmt numFmtId="166" formatCode="#,##0.0&quot; min&quot;"/>
    <numFmt numFmtId="167" formatCode="0.0%"/>
    <numFmt numFmtId="168" formatCode="&quot;$&quot;#,##0"/>
    <numFmt numFmtId="169" formatCode="&quot;$&quot;#,##0.00"/>
    <numFmt numFmtId="170" formatCode="#,##0&quot; parts&quot;"/>
  </numFmts>
  <fonts count="11" x14ac:knownFonts="1">
    <font>
      <sz val="11"/>
      <color theme="1"/>
      <name val="Aptos Narrow"/>
      <family val="2"/>
      <scheme val="minor"/>
    </font>
    <font>
      <b/>
      <sz val="18"/>
      <color rgb="FFFFFFFF"/>
      <name val="Roboto"/>
    </font>
    <font>
      <sz val="11"/>
      <color theme="1"/>
      <name val="Roboto"/>
    </font>
    <font>
      <b/>
      <sz val="11"/>
      <color rgb="FFFFFFFF"/>
      <name val="Roboto"/>
    </font>
    <font>
      <sz val="11"/>
      <color rgb="FF0000FF"/>
      <name val="Roboto"/>
    </font>
    <font>
      <i/>
      <sz val="11"/>
      <color rgb="FF5E7699"/>
      <name val="Roboto"/>
    </font>
    <font>
      <b/>
      <sz val="11"/>
      <color rgb="FF8797B2"/>
      <name val="Roboto"/>
    </font>
    <font>
      <b/>
      <sz val="11"/>
      <color rgb="FF5E7699"/>
      <name val="Roboto"/>
    </font>
    <font>
      <b/>
      <sz val="11"/>
      <color rgb="FFE71A34"/>
      <name val="Roboto"/>
    </font>
    <font>
      <b/>
      <sz val="12"/>
      <color rgb="FF5E7699"/>
      <name val="Roboto"/>
    </font>
    <font>
      <b/>
      <sz val="11"/>
      <color theme="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5E7699"/>
        <bgColor indexed="64"/>
      </patternFill>
    </fill>
  </fills>
  <borders count="2">
    <border>
      <left/>
      <right/>
      <top/>
      <bottom/>
      <diagonal/>
    </border>
    <border>
      <left style="thin">
        <color rgb="FF9DC3E6"/>
      </left>
      <right style="thin">
        <color rgb="FF9DC3E6"/>
      </right>
      <top style="thin">
        <color rgb="FF9DC3E6"/>
      </top>
      <bottom style="thin">
        <color rgb="FF9DC3E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64" fontId="4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8" fontId="4" fillId="2" borderId="1" xfId="0" applyNumberFormat="1" applyFont="1" applyFill="1" applyBorder="1" applyAlignment="1">
      <alignment horizontal="center"/>
    </xf>
    <xf numFmtId="169" fontId="2" fillId="0" borderId="1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/>
    <xf numFmtId="0" fontId="1" fillId="3" borderId="0" xfId="0" applyFont="1" applyFill="1" applyAlignment="1">
      <alignment horizontal="center"/>
    </xf>
    <xf numFmtId="0" fontId="5" fillId="0" borderId="0" xfId="0" applyFont="1"/>
    <xf numFmtId="0" fontId="10" fillId="3" borderId="1" xfId="0" applyFont="1" applyFill="1" applyBorder="1"/>
    <xf numFmtId="170" fontId="10" fillId="3" borderId="1" xfId="0" applyNumberFormat="1" applyFont="1" applyFill="1" applyBorder="1" applyAlignment="1">
      <alignment horizontal="center"/>
    </xf>
    <xf numFmtId="165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E7699"/>
      <color rgb="FFE71A34"/>
      <color rgb="FF8797B2"/>
      <color rgb="FFFF9999"/>
      <color rgb="FFFF7C80"/>
      <color rgb="FFFFCC66"/>
      <color rgb="FFCCCCFF"/>
      <color rgb="FFFFFF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C3CE5A3-BC31-4127-ADF0-65E92651A205}">
  <we:reference id="WA200010725" version="1.0.0.1" store="Omex" storeType="OMEX"/>
  <we:alternateReferences>
    <we:reference id="WA200010725" version="1.0.0.1" store="WA200010725" storeType="OMEX"/>
  </we:alternateReferences>
  <we:properties>
    <we:property name="claude.fileId" value="&quot;fe9279af-5341-44ef-8989-0eb6c9eed2e5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5ED5-2F1D-4E65-9EDE-2D2E106106C2}">
  <dimension ref="A1:D83"/>
  <sheetViews>
    <sheetView tabSelected="1" workbookViewId="0">
      <pane ySplit="2" topLeftCell="A3" activePane="bottomLeft" state="frozen"/>
      <selection pane="bottomLeft" activeCell="A4" sqref="A4"/>
    </sheetView>
  </sheetViews>
  <sheetFormatPr defaultRowHeight="15" x14ac:dyDescent="0.25"/>
  <cols>
    <col min="1" max="1" width="41.28515625" customWidth="1"/>
    <col min="2" max="2" width="88.42578125" bestFit="1" customWidth="1"/>
    <col min="3" max="3" width="140" bestFit="1" customWidth="1"/>
    <col min="4" max="4" width="7.5703125" bestFit="1" customWidth="1"/>
  </cols>
  <sheetData>
    <row r="1" spans="1:4" ht="25.5" x14ac:dyDescent="0.45">
      <c r="A1" s="26" t="s">
        <v>1</v>
      </c>
      <c r="B1" s="26"/>
      <c r="C1" s="26"/>
      <c r="D1" s="26"/>
    </row>
    <row r="2" spans="1:4" s="1" customFormat="1" ht="16.5" x14ac:dyDescent="0.3">
      <c r="A2" s="27" t="s">
        <v>151</v>
      </c>
      <c r="B2" s="27"/>
      <c r="C2" s="27"/>
      <c r="D2" s="27"/>
    </row>
    <row r="3" spans="1:4" s="1" customFormat="1" ht="16.5" x14ac:dyDescent="0.3"/>
    <row r="4" spans="1:4" s="1" customFormat="1" ht="17.25" x14ac:dyDescent="0.3">
      <c r="A4" s="25" t="s">
        <v>2</v>
      </c>
    </row>
    <row r="5" spans="1:4" s="1" customFormat="1" ht="16.5" x14ac:dyDescent="0.3">
      <c r="A5" s="18" t="s">
        <v>3</v>
      </c>
      <c r="B5" s="19" t="s">
        <v>4</v>
      </c>
      <c r="C5" s="19" t="s">
        <v>5</v>
      </c>
    </row>
    <row r="6" spans="1:4" s="1" customFormat="1" ht="16.5" x14ac:dyDescent="0.3">
      <c r="A6" s="2" t="s">
        <v>6</v>
      </c>
      <c r="B6" s="2" t="s">
        <v>7</v>
      </c>
      <c r="C6" s="2" t="s">
        <v>8</v>
      </c>
    </row>
    <row r="7" spans="1:4" s="1" customFormat="1" ht="16.5" x14ac:dyDescent="0.3">
      <c r="A7" s="2" t="s">
        <v>9</v>
      </c>
      <c r="B7" s="2" t="s">
        <v>10</v>
      </c>
      <c r="C7" s="2" t="s">
        <v>11</v>
      </c>
    </row>
    <row r="8" spans="1:4" s="1" customFormat="1" ht="16.5" x14ac:dyDescent="0.3">
      <c r="A8" s="2" t="s">
        <v>12</v>
      </c>
      <c r="B8" s="2" t="s">
        <v>13</v>
      </c>
      <c r="C8" s="2" t="s">
        <v>14</v>
      </c>
    </row>
    <row r="9" spans="1:4" s="1" customFormat="1" ht="16.5" x14ac:dyDescent="0.3">
      <c r="A9" s="2" t="s">
        <v>15</v>
      </c>
      <c r="B9" s="2" t="s">
        <v>16</v>
      </c>
      <c r="C9" s="2" t="s">
        <v>17</v>
      </c>
    </row>
    <row r="10" spans="1:4" s="1" customFormat="1" ht="33" x14ac:dyDescent="0.3">
      <c r="A10" s="2" t="s">
        <v>18</v>
      </c>
      <c r="B10" s="2" t="s">
        <v>19</v>
      </c>
      <c r="C10" s="2" t="s">
        <v>20</v>
      </c>
    </row>
    <row r="11" spans="1:4" s="1" customFormat="1" ht="16.5" x14ac:dyDescent="0.3"/>
    <row r="12" spans="1:4" s="1" customFormat="1" ht="17.25" x14ac:dyDescent="0.3">
      <c r="A12" s="25" t="s">
        <v>21</v>
      </c>
    </row>
    <row r="13" spans="1:4" s="1" customFormat="1" ht="16.5" x14ac:dyDescent="0.3">
      <c r="A13" s="19" t="s">
        <v>22</v>
      </c>
      <c r="B13" s="19" t="s">
        <v>23</v>
      </c>
      <c r="C13" s="19" t="s">
        <v>24</v>
      </c>
    </row>
    <row r="14" spans="1:4" s="1" customFormat="1" ht="16.5" x14ac:dyDescent="0.3">
      <c r="A14" s="22" t="s">
        <v>25</v>
      </c>
      <c r="B14" s="2" t="s">
        <v>26</v>
      </c>
      <c r="C14" s="2" t="s">
        <v>27</v>
      </c>
    </row>
    <row r="15" spans="1:4" s="1" customFormat="1" ht="16.5" x14ac:dyDescent="0.3">
      <c r="A15" s="22" t="s">
        <v>25</v>
      </c>
      <c r="B15" s="2" t="s">
        <v>28</v>
      </c>
      <c r="C15" s="2" t="s">
        <v>29</v>
      </c>
    </row>
    <row r="16" spans="1:4" s="1" customFormat="1" ht="16.5" x14ac:dyDescent="0.3">
      <c r="A16" s="22" t="s">
        <v>25</v>
      </c>
      <c r="B16" s="2" t="s">
        <v>30</v>
      </c>
      <c r="C16" s="2" t="s">
        <v>31</v>
      </c>
    </row>
    <row r="17" spans="1:3" s="1" customFormat="1" ht="16.5" x14ac:dyDescent="0.3">
      <c r="A17" s="22" t="s">
        <v>25</v>
      </c>
      <c r="B17" s="2" t="s">
        <v>32</v>
      </c>
      <c r="C17" s="2" t="s">
        <v>33</v>
      </c>
    </row>
    <row r="18" spans="1:3" s="1" customFormat="1" ht="16.5" x14ac:dyDescent="0.3">
      <c r="A18" s="23" t="s">
        <v>34</v>
      </c>
      <c r="B18" s="2" t="s">
        <v>35</v>
      </c>
      <c r="C18" s="2" t="s">
        <v>36</v>
      </c>
    </row>
    <row r="19" spans="1:3" s="1" customFormat="1" ht="16.5" x14ac:dyDescent="0.3">
      <c r="A19" s="23" t="s">
        <v>34</v>
      </c>
      <c r="B19" s="2" t="s">
        <v>37</v>
      </c>
      <c r="C19" s="2" t="s">
        <v>38</v>
      </c>
    </row>
    <row r="20" spans="1:3" s="1" customFormat="1" ht="16.5" x14ac:dyDescent="0.3">
      <c r="A20" s="23" t="s">
        <v>34</v>
      </c>
      <c r="B20" s="2" t="s">
        <v>39</v>
      </c>
      <c r="C20" s="2" t="s">
        <v>40</v>
      </c>
    </row>
    <row r="21" spans="1:3" s="1" customFormat="1" ht="16.5" x14ac:dyDescent="0.3">
      <c r="A21" s="23" t="s">
        <v>34</v>
      </c>
      <c r="B21" s="2" t="s">
        <v>41</v>
      </c>
      <c r="C21" s="2" t="s">
        <v>42</v>
      </c>
    </row>
    <row r="22" spans="1:3" s="1" customFormat="1" ht="16.5" x14ac:dyDescent="0.3"/>
    <row r="23" spans="1:3" s="1" customFormat="1" ht="17.25" x14ac:dyDescent="0.3">
      <c r="A23" s="25" t="s">
        <v>43</v>
      </c>
    </row>
    <row r="24" spans="1:3" s="1" customFormat="1" ht="16.5" x14ac:dyDescent="0.3">
      <c r="A24" s="19" t="s">
        <v>44</v>
      </c>
      <c r="B24" s="19" t="s">
        <v>45</v>
      </c>
      <c r="C24" s="19" t="s">
        <v>46</v>
      </c>
    </row>
    <row r="25" spans="1:3" s="1" customFormat="1" ht="16.5" x14ac:dyDescent="0.3">
      <c r="A25" s="2">
        <v>1</v>
      </c>
      <c r="B25" s="2" t="s">
        <v>47</v>
      </c>
      <c r="C25" s="2" t="s">
        <v>48</v>
      </c>
    </row>
    <row r="26" spans="1:3" s="1" customFormat="1" ht="16.5" x14ac:dyDescent="0.3">
      <c r="A26" s="2">
        <v>2</v>
      </c>
      <c r="B26" s="2" t="s">
        <v>49</v>
      </c>
      <c r="C26" s="2" t="s">
        <v>50</v>
      </c>
    </row>
    <row r="27" spans="1:3" s="1" customFormat="1" ht="16.5" x14ac:dyDescent="0.3">
      <c r="A27" s="2">
        <v>3</v>
      </c>
      <c r="B27" s="2" t="s">
        <v>51</v>
      </c>
      <c r="C27" s="2" t="s">
        <v>52</v>
      </c>
    </row>
    <row r="28" spans="1:3" s="1" customFormat="1" ht="33" x14ac:dyDescent="0.3">
      <c r="A28" s="2">
        <v>4</v>
      </c>
      <c r="B28" s="2" t="s">
        <v>53</v>
      </c>
      <c r="C28" s="2" t="s">
        <v>54</v>
      </c>
    </row>
    <row r="29" spans="1:3" s="1" customFormat="1" ht="16.5" x14ac:dyDescent="0.3">
      <c r="A29" s="2">
        <v>5</v>
      </c>
      <c r="B29" s="2" t="s">
        <v>55</v>
      </c>
      <c r="C29" s="2" t="s">
        <v>56</v>
      </c>
    </row>
    <row r="30" spans="1:3" s="1" customFormat="1" ht="33" x14ac:dyDescent="0.3">
      <c r="A30" s="2">
        <v>6</v>
      </c>
      <c r="B30" s="2" t="s">
        <v>57</v>
      </c>
      <c r="C30" s="2" t="s">
        <v>58</v>
      </c>
    </row>
    <row r="31" spans="1:3" s="1" customFormat="1" ht="16.5" x14ac:dyDescent="0.3">
      <c r="A31" s="2">
        <v>7</v>
      </c>
      <c r="B31" s="2" t="s">
        <v>59</v>
      </c>
      <c r="C31" s="2" t="s">
        <v>60</v>
      </c>
    </row>
    <row r="32" spans="1:3" s="1" customFormat="1" ht="16.5" x14ac:dyDescent="0.3">
      <c r="A32" s="2">
        <v>8</v>
      </c>
      <c r="B32" s="2" t="s">
        <v>61</v>
      </c>
      <c r="C32" s="2" t="s">
        <v>62</v>
      </c>
    </row>
    <row r="33" spans="1:3" s="1" customFormat="1" ht="16.5" x14ac:dyDescent="0.3">
      <c r="A33" s="2">
        <v>9</v>
      </c>
      <c r="B33" s="2" t="s">
        <v>63</v>
      </c>
      <c r="C33" s="2" t="s">
        <v>64</v>
      </c>
    </row>
    <row r="34" spans="1:3" s="1" customFormat="1" ht="16.5" x14ac:dyDescent="0.3">
      <c r="A34" s="2">
        <v>10</v>
      </c>
      <c r="B34" s="2" t="s">
        <v>65</v>
      </c>
      <c r="C34" s="2" t="s">
        <v>66</v>
      </c>
    </row>
    <row r="35" spans="1:3" s="1" customFormat="1" ht="16.5" x14ac:dyDescent="0.3">
      <c r="A35" s="2">
        <v>11</v>
      </c>
      <c r="B35" s="2" t="s">
        <v>67</v>
      </c>
      <c r="C35" s="2" t="s">
        <v>68</v>
      </c>
    </row>
    <row r="36" spans="1:3" s="1" customFormat="1" ht="16.5" x14ac:dyDescent="0.3">
      <c r="A36" s="2">
        <v>12</v>
      </c>
      <c r="B36" s="2" t="s">
        <v>69</v>
      </c>
      <c r="C36" s="2" t="s">
        <v>70</v>
      </c>
    </row>
    <row r="37" spans="1:3" s="1" customFormat="1" ht="16.5" x14ac:dyDescent="0.3"/>
    <row r="38" spans="1:3" s="1" customFormat="1" ht="17.25" x14ac:dyDescent="0.3">
      <c r="A38" s="25" t="s">
        <v>71</v>
      </c>
    </row>
    <row r="39" spans="1:3" s="1" customFormat="1" ht="16.5" x14ac:dyDescent="0.3">
      <c r="A39" s="19" t="s">
        <v>72</v>
      </c>
      <c r="B39" s="19" t="s">
        <v>73</v>
      </c>
      <c r="C39" s="19" t="s">
        <v>0</v>
      </c>
    </row>
    <row r="40" spans="1:3" s="1" customFormat="1" ht="16.5" x14ac:dyDescent="0.3">
      <c r="A40" s="2" t="s">
        <v>74</v>
      </c>
      <c r="B40" s="2" t="s">
        <v>75</v>
      </c>
      <c r="C40" s="2" t="s">
        <v>76</v>
      </c>
    </row>
    <row r="41" spans="1:3" s="1" customFormat="1" ht="16.5" x14ac:dyDescent="0.3">
      <c r="A41" s="2" t="s">
        <v>77</v>
      </c>
      <c r="B41" s="2" t="s">
        <v>78</v>
      </c>
      <c r="C41" s="2" t="s">
        <v>79</v>
      </c>
    </row>
    <row r="42" spans="1:3" s="1" customFormat="1" ht="16.5" x14ac:dyDescent="0.3">
      <c r="A42" s="2" t="s">
        <v>80</v>
      </c>
      <c r="B42" s="2" t="s">
        <v>81</v>
      </c>
      <c r="C42" s="2" t="s">
        <v>82</v>
      </c>
    </row>
    <row r="43" spans="1:3" s="1" customFormat="1" ht="16.5" x14ac:dyDescent="0.3">
      <c r="A43" s="2" t="s">
        <v>83</v>
      </c>
      <c r="B43" s="2" t="s">
        <v>84</v>
      </c>
      <c r="C43" s="2" t="s">
        <v>85</v>
      </c>
    </row>
    <row r="44" spans="1:3" s="1" customFormat="1" ht="16.5" x14ac:dyDescent="0.3">
      <c r="A44" s="2" t="s">
        <v>86</v>
      </c>
      <c r="B44" s="2" t="s">
        <v>87</v>
      </c>
      <c r="C44" s="2" t="s">
        <v>88</v>
      </c>
    </row>
    <row r="45" spans="1:3" s="1" customFormat="1" ht="16.5" x14ac:dyDescent="0.3">
      <c r="A45" s="2" t="s">
        <v>89</v>
      </c>
      <c r="B45" s="2" t="s">
        <v>90</v>
      </c>
      <c r="C45" s="2" t="s">
        <v>91</v>
      </c>
    </row>
    <row r="46" spans="1:3" s="1" customFormat="1" ht="16.5" x14ac:dyDescent="0.3">
      <c r="A46" s="2" t="s">
        <v>92</v>
      </c>
      <c r="B46" s="2" t="s">
        <v>93</v>
      </c>
      <c r="C46" s="2" t="s">
        <v>94</v>
      </c>
    </row>
    <row r="47" spans="1:3" s="1" customFormat="1" ht="16.5" x14ac:dyDescent="0.3">
      <c r="A47" s="2" t="s">
        <v>95</v>
      </c>
      <c r="B47" s="2" t="s">
        <v>96</v>
      </c>
      <c r="C47" s="2" t="s">
        <v>97</v>
      </c>
    </row>
    <row r="48" spans="1:3" s="1" customFormat="1" ht="16.5" x14ac:dyDescent="0.3"/>
    <row r="49" spans="1:4" s="1" customFormat="1" ht="17.25" x14ac:dyDescent="0.3">
      <c r="A49" s="25" t="s">
        <v>98</v>
      </c>
    </row>
    <row r="50" spans="1:4" s="1" customFormat="1" ht="16.5" x14ac:dyDescent="0.3">
      <c r="A50" s="19" t="s">
        <v>99</v>
      </c>
      <c r="B50" s="20" t="s">
        <v>100</v>
      </c>
      <c r="C50" s="20" t="s">
        <v>101</v>
      </c>
      <c r="D50" s="20" t="s">
        <v>102</v>
      </c>
    </row>
    <row r="51" spans="1:4" s="1" customFormat="1" ht="16.5" x14ac:dyDescent="0.3">
      <c r="A51" s="3" t="s">
        <v>103</v>
      </c>
      <c r="B51" s="4">
        <v>2</v>
      </c>
      <c r="C51" s="4">
        <v>2</v>
      </c>
      <c r="D51" s="5" t="s">
        <v>104</v>
      </c>
    </row>
    <row r="52" spans="1:4" s="1" customFormat="1" ht="16.5" x14ac:dyDescent="0.3">
      <c r="A52" s="3" t="s">
        <v>105</v>
      </c>
      <c r="B52" s="6">
        <v>4</v>
      </c>
      <c r="C52" s="6">
        <v>6</v>
      </c>
      <c r="D52" s="5" t="s">
        <v>106</v>
      </c>
    </row>
    <row r="53" spans="1:4" s="1" customFormat="1" ht="16.5" x14ac:dyDescent="0.3">
      <c r="A53" s="3" t="s">
        <v>107</v>
      </c>
      <c r="B53" s="7">
        <v>600</v>
      </c>
      <c r="C53" s="7">
        <v>600</v>
      </c>
      <c r="D53" s="5" t="s">
        <v>108</v>
      </c>
    </row>
    <row r="54" spans="1:4" s="1" customFormat="1" ht="16.5" x14ac:dyDescent="0.3">
      <c r="A54" s="3" t="s">
        <v>109</v>
      </c>
      <c r="B54" s="4">
        <v>0.1</v>
      </c>
      <c r="C54" s="4">
        <v>0.04</v>
      </c>
      <c r="D54" s="5" t="s">
        <v>104</v>
      </c>
    </row>
    <row r="55" spans="1:4" s="1" customFormat="1" ht="16.5" x14ac:dyDescent="0.3">
      <c r="A55" s="3" t="s">
        <v>110</v>
      </c>
      <c r="B55" s="4">
        <v>1.4</v>
      </c>
      <c r="C55" s="4">
        <v>1.4</v>
      </c>
      <c r="D55" s="5" t="s">
        <v>104</v>
      </c>
    </row>
    <row r="56" spans="1:4" s="1" customFormat="1" ht="16.5" x14ac:dyDescent="0.3">
      <c r="A56" s="3" t="s">
        <v>80</v>
      </c>
      <c r="B56" s="4">
        <v>8.0000000000000002E-3</v>
      </c>
      <c r="C56" s="4">
        <v>5.5E-2</v>
      </c>
      <c r="D56" s="5" t="s">
        <v>111</v>
      </c>
    </row>
    <row r="57" spans="1:4" s="1" customFormat="1" ht="16.5" x14ac:dyDescent="0.3">
      <c r="A57" s="3" t="s">
        <v>112</v>
      </c>
      <c r="B57" s="8">
        <f>B53*12/(PI()*B51)</f>
        <v>1145.9155902616465</v>
      </c>
      <c r="C57" s="8">
        <f>C53*12/(PI()*C51)</f>
        <v>1145.9155902616465</v>
      </c>
      <c r="D57" s="5" t="s">
        <v>113</v>
      </c>
    </row>
    <row r="58" spans="1:4" s="1" customFormat="1" ht="16.5" x14ac:dyDescent="0.3">
      <c r="A58" s="3" t="s">
        <v>114</v>
      </c>
      <c r="B58" s="8">
        <f>B56*B52*B57</f>
        <v>36.669298888372687</v>
      </c>
      <c r="C58" s="8">
        <f>C56*C52*C57</f>
        <v>378.15214478634334</v>
      </c>
      <c r="D58" s="5" t="s">
        <v>115</v>
      </c>
    </row>
    <row r="59" spans="1:4" s="1" customFormat="1" ht="16.5" x14ac:dyDescent="0.3">
      <c r="A59" s="3" t="s">
        <v>116</v>
      </c>
      <c r="B59" s="9">
        <f>B54*B55*B58</f>
        <v>5.133701844372176</v>
      </c>
      <c r="C59" s="9">
        <f>C54*C55*C58</f>
        <v>21.176520108035223</v>
      </c>
      <c r="D59" s="5" t="s">
        <v>117</v>
      </c>
    </row>
    <row r="60" spans="1:4" s="1" customFormat="1" ht="16.5" x14ac:dyDescent="0.3">
      <c r="A60" s="3" t="s">
        <v>118</v>
      </c>
      <c r="B60" s="10">
        <v>30</v>
      </c>
      <c r="C60" s="11">
        <f>B60</f>
        <v>30</v>
      </c>
      <c r="D60" s="5" t="s">
        <v>119</v>
      </c>
    </row>
    <row r="61" spans="1:4" s="1" customFormat="1" ht="16.5" x14ac:dyDescent="0.3">
      <c r="A61" s="3" t="s">
        <v>120</v>
      </c>
      <c r="B61" s="11">
        <f>B60/B59</f>
        <v>5.8437363348024425</v>
      </c>
      <c r="C61" s="11">
        <f>C60/C59</f>
        <v>1.4166633538915014</v>
      </c>
      <c r="D61" s="5" t="s">
        <v>121</v>
      </c>
    </row>
    <row r="62" spans="1:4" s="1" customFormat="1" ht="16.5" x14ac:dyDescent="0.3">
      <c r="A62" s="3" t="s">
        <v>122</v>
      </c>
      <c r="B62" s="10">
        <v>0</v>
      </c>
      <c r="C62" s="10">
        <v>1.5</v>
      </c>
      <c r="D62" s="5" t="s">
        <v>121</v>
      </c>
    </row>
    <row r="63" spans="1:4" s="1" customFormat="1" ht="16.5" x14ac:dyDescent="0.3">
      <c r="A63" s="28" t="s">
        <v>123</v>
      </c>
      <c r="B63" s="30">
        <f>B61+B62</f>
        <v>5.8437363348024425</v>
      </c>
      <c r="C63" s="30">
        <f>C61+C62</f>
        <v>2.9166633538915017</v>
      </c>
      <c r="D63" s="31" t="s">
        <v>121</v>
      </c>
    </row>
    <row r="64" spans="1:4" s="1" customFormat="1" ht="16.5" x14ac:dyDescent="0.3"/>
    <row r="65" spans="1:3" s="1" customFormat="1" ht="16.5" x14ac:dyDescent="0.3">
      <c r="A65" s="19" t="s">
        <v>124</v>
      </c>
      <c r="B65" s="20" t="s">
        <v>125</v>
      </c>
      <c r="C65" s="19" t="s">
        <v>126</v>
      </c>
    </row>
    <row r="66" spans="1:3" s="1" customFormat="1" ht="16.5" x14ac:dyDescent="0.3">
      <c r="A66" s="3" t="s">
        <v>127</v>
      </c>
      <c r="B66" s="12">
        <f>B63-C63</f>
        <v>2.9270729809109408</v>
      </c>
      <c r="C66" s="3" t="s">
        <v>128</v>
      </c>
    </row>
    <row r="67" spans="1:3" s="1" customFormat="1" ht="16.5" x14ac:dyDescent="0.3">
      <c r="A67" s="3" t="s">
        <v>129</v>
      </c>
      <c r="B67" s="13">
        <f>IF(B63=0,"",(B63-C63)/B63)</f>
        <v>0.50089066535714866</v>
      </c>
      <c r="C67" s="3" t="s">
        <v>130</v>
      </c>
    </row>
    <row r="68" spans="1:3" s="1" customFormat="1" ht="16.5" x14ac:dyDescent="0.3">
      <c r="A68" s="3" t="s">
        <v>131</v>
      </c>
      <c r="B68" s="14">
        <v>95</v>
      </c>
      <c r="C68" s="3" t="s">
        <v>132</v>
      </c>
    </row>
    <row r="69" spans="1:3" s="1" customFormat="1" ht="16.5" x14ac:dyDescent="0.3">
      <c r="A69" s="3" t="s">
        <v>133</v>
      </c>
      <c r="B69" s="15">
        <f>B66/60*B68</f>
        <v>4.6345322197756564</v>
      </c>
      <c r="C69" s="3" t="s">
        <v>134</v>
      </c>
    </row>
    <row r="70" spans="1:3" s="1" customFormat="1" ht="16.5" x14ac:dyDescent="0.3">
      <c r="A70" s="3" t="s">
        <v>135</v>
      </c>
      <c r="B70" s="7">
        <v>1200</v>
      </c>
      <c r="C70" s="3" t="s">
        <v>136</v>
      </c>
    </row>
    <row r="71" spans="1:3" s="1" customFormat="1" ht="16.5" x14ac:dyDescent="0.3">
      <c r="A71" s="3" t="s">
        <v>137</v>
      </c>
      <c r="B71" s="16">
        <f>B69*B70</f>
        <v>5561.438663730788</v>
      </c>
      <c r="C71" s="3" t="s">
        <v>138</v>
      </c>
    </row>
    <row r="72" spans="1:3" s="1" customFormat="1" ht="16.5" x14ac:dyDescent="0.3">
      <c r="A72" s="3" t="s">
        <v>139</v>
      </c>
      <c r="B72" s="14">
        <v>1400</v>
      </c>
      <c r="C72" s="3" t="s">
        <v>140</v>
      </c>
    </row>
    <row r="73" spans="1:3" s="1" customFormat="1" ht="16.5" x14ac:dyDescent="0.3">
      <c r="A73" s="28" t="s">
        <v>141</v>
      </c>
      <c r="B73" s="29">
        <f>IF(B69&lt;=0,"No payback",B72/B69)</f>
        <v>302.08010940697909</v>
      </c>
      <c r="C73" s="28" t="str">
        <f>IF(B71&lt;=0,"","≈ "&amp;TEXT(B72/(B71/12),"0.0")&amp;" months at current volume")</f>
        <v>≈ 3.0 months at current volume</v>
      </c>
    </row>
    <row r="74" spans="1:3" s="1" customFormat="1" ht="16.5" x14ac:dyDescent="0.3"/>
    <row r="75" spans="1:3" s="1" customFormat="1" ht="17.25" x14ac:dyDescent="0.3">
      <c r="A75" s="25" t="s">
        <v>142</v>
      </c>
    </row>
    <row r="76" spans="1:3" s="1" customFormat="1" ht="33" x14ac:dyDescent="0.3">
      <c r="A76" s="21" t="s">
        <v>143</v>
      </c>
      <c r="B76" s="17" t="s">
        <v>144</v>
      </c>
    </row>
    <row r="77" spans="1:3" s="1" customFormat="1" ht="33" x14ac:dyDescent="0.3">
      <c r="A77" s="21" t="s">
        <v>143</v>
      </c>
      <c r="B77" s="17" t="s">
        <v>145</v>
      </c>
    </row>
    <row r="78" spans="1:3" s="1" customFormat="1" ht="33" x14ac:dyDescent="0.3">
      <c r="A78" s="21" t="s">
        <v>143</v>
      </c>
      <c r="B78" s="17" t="s">
        <v>146</v>
      </c>
    </row>
    <row r="79" spans="1:3" s="1" customFormat="1" ht="33" x14ac:dyDescent="0.3">
      <c r="A79" s="21" t="s">
        <v>143</v>
      </c>
      <c r="B79" s="17" t="s">
        <v>147</v>
      </c>
    </row>
    <row r="80" spans="1:3" s="1" customFormat="1" ht="33" x14ac:dyDescent="0.3">
      <c r="A80" s="21" t="s">
        <v>143</v>
      </c>
      <c r="B80" s="17" t="s">
        <v>148</v>
      </c>
    </row>
    <row r="81" spans="1:2" s="1" customFormat="1" ht="33" x14ac:dyDescent="0.3">
      <c r="A81" s="21" t="s">
        <v>143</v>
      </c>
      <c r="B81" s="17" t="s">
        <v>149</v>
      </c>
    </row>
    <row r="82" spans="1:2" s="1" customFormat="1" ht="33" x14ac:dyDescent="0.3">
      <c r="A82" s="21" t="s">
        <v>143</v>
      </c>
      <c r="B82" s="17" t="s">
        <v>150</v>
      </c>
    </row>
    <row r="83" spans="1:2" s="1" customFormat="1" ht="33" x14ac:dyDescent="0.3">
      <c r="A83" s="21" t="s">
        <v>143</v>
      </c>
      <c r="B83" s="24" t="str">
        <f>"Bottom line on the example above: "&amp;TEXT(B67,"0.0%")&amp;" less cycle time, "&amp;TEXT(B69,"$0.00")&amp;" saved per part, "&amp;TEXT(B71,"$#,##0")&amp;" a year, and the tooling pays for itself in about "&amp;TEXT(B73,"#,##0")&amp;" parts."</f>
        <v>Bottom line on the example above: 50.1% less cycle time, $4.63 saved per part, $5,561 a year, and the tooling pays for itself in about 302 parts.</v>
      </c>
    </row>
  </sheetData>
  <mergeCells count="2">
    <mergeCell ref="A1:D1"/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a984c90-4233-4715-96eb-9d369b5ca335">4ZVKY2DZ2X2H-1079453310-116</_dlc_DocId>
    <_dlc_DocIdUrl xmlns="ea984c90-4233-4715-96eb-9d369b5ca335">
      <Url>https://productivity1.sharepoint.com/sites/Productivity/marketing/_layouts/15/DocIdRedir.aspx?ID=4ZVKY2DZ2X2H-1079453310-116</Url>
      <Description>4ZVKY2DZ2X2H-1079453310-116</Description>
    </_dlc_DocIdUrl>
    <TaxCatchAll xmlns="ea984c90-4233-4715-96eb-9d369b5ca335" xsi:nil="true"/>
    <lcf76f155ced4ddcb4097134ff3c332f xmlns="995f14ca-4ff4-4b50-9dd2-72134375723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62258B13AD6642B0A68366B9B8AE04" ma:contentTypeVersion="14" ma:contentTypeDescription="Create a new document." ma:contentTypeScope="" ma:versionID="7fabddda95b4b9642f8471201bf09dc8">
  <xsd:schema xmlns:xsd="http://www.w3.org/2001/XMLSchema" xmlns:xs="http://www.w3.org/2001/XMLSchema" xmlns:p="http://schemas.microsoft.com/office/2006/metadata/properties" xmlns:ns2="ea984c90-4233-4715-96eb-9d369b5ca335" xmlns:ns3="995f14ca-4ff4-4b50-9dd2-72134375723e" targetNamespace="http://schemas.microsoft.com/office/2006/metadata/properties" ma:root="true" ma:fieldsID="5cdeccf6ffef10dd1ddb8b27f94b221b" ns2:_="" ns3:_="">
    <xsd:import namespace="ea984c90-4233-4715-96eb-9d369b5ca335"/>
    <xsd:import namespace="995f14ca-4ff4-4b50-9dd2-72134375723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84c90-4233-4715-96eb-9d369b5ca335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a5bb4ca-8a4f-46d3-8aa2-7d38bf7ab2a5}" ma:internalName="TaxCatchAll" ma:showField="CatchAllData" ma:web="ea984c90-4233-4715-96eb-9d369b5ca3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f14ca-4ff4-4b50-9dd2-7213437572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76401c9-841b-453d-8928-a0231f651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1A9CAD96-8AAD-48B6-87FB-40BA795EE1C3}">
  <ds:schemaRefs>
    <ds:schemaRef ds:uri="http://schemas.microsoft.com/office/2006/metadata/properties"/>
    <ds:schemaRef ds:uri="http://schemas.microsoft.com/office/infopath/2007/PartnerControls"/>
    <ds:schemaRef ds:uri="ea984c90-4233-4715-96eb-9d369b5ca335"/>
    <ds:schemaRef ds:uri="995f14ca-4ff4-4b50-9dd2-72134375723e"/>
  </ds:schemaRefs>
</ds:datastoreItem>
</file>

<file path=customXml/itemProps2.xml><?xml version="1.0" encoding="utf-8"?>
<ds:datastoreItem xmlns:ds="http://schemas.openxmlformats.org/officeDocument/2006/customXml" ds:itemID="{6B6D2AA9-F2FE-41F5-BFD4-2459E4AB6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984c90-4233-4715-96eb-9d369b5ca335"/>
    <ds:schemaRef ds:uri="995f14ca-4ff4-4b50-9dd2-7213437572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9C2CED-7CB4-4663-8CFF-F8F0F01A579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921831B-9596-496B-9C5F-E4215CBB3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High-Feed Milling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O'Connor</dc:creator>
  <cp:keywords/>
  <dc:description/>
  <cp:lastModifiedBy>Sara Hudis</cp:lastModifiedBy>
  <cp:revision/>
  <dcterms:created xsi:type="dcterms:W3CDTF">2026-01-26T21:47:09Z</dcterms:created>
  <dcterms:modified xsi:type="dcterms:W3CDTF">2026-09-03T20:52:51Z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0x010100EB62258B13AD6642B0A68366B9B8AE04</vt:lpwstr>
  </property>
  <property fmtid="{D5CDD505-2E9C-101B-9397-08002B2CF9AE}" pid="3" name="_dlc_DocIdItemGuid">
    <vt:lpwstr>090a8b72-a1cf-4a97-8a4a-2b85d640008f</vt:lpwstr>
  </property>
  <property fmtid="{D5CDD505-2E9C-101B-9397-08002B2CF9AE}" pid="4" name="MediaServiceImageTags">
    <vt:lpwstr/>
  </property>
</Properties>
</file>